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21E2938C-9818-454B-9A9F-15D6A22F2A8E}" xr6:coauthVersionLast="47" xr6:coauthVersionMax="47" xr10:uidLastSave="{00000000-0000-0000-0000-000000000000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9" i="15" l="1"/>
  <c r="AF19" i="15"/>
  <c r="C14" i="9"/>
  <c r="AF15" i="15"/>
  <c r="AF13" i="15"/>
  <c r="AF12" i="15"/>
  <c r="AG18" i="15"/>
  <c r="AB18" i="15"/>
  <c r="L18" i="15"/>
  <c r="Z102" i="15"/>
  <c r="AA102" i="15"/>
  <c r="C11" i="9"/>
  <c r="B11" i="9"/>
  <c r="L11" i="15"/>
  <c r="AB11" i="15"/>
  <c r="AB19" i="15"/>
  <c r="V102" i="15"/>
  <c r="N102" i="15"/>
  <c r="N100" i="15"/>
  <c r="B17" i="3" s="1"/>
  <c r="L7" i="15"/>
  <c r="L37" i="15"/>
  <c r="L32" i="15"/>
  <c r="L33" i="15"/>
  <c r="L26" i="15"/>
  <c r="D17" i="3"/>
  <c r="H26" i="3"/>
  <c r="H18" i="3"/>
  <c r="H17" i="3"/>
  <c r="D26" i="3"/>
  <c r="D18" i="3"/>
  <c r="F5" i="16"/>
  <c r="AG20" i="15" l="1"/>
  <c r="AG21" i="15" s="1"/>
  <c r="AG22" i="15" s="1"/>
  <c r="AG23" i="15" s="1"/>
  <c r="AG24" i="15" s="1"/>
  <c r="AG25" i="15" s="1"/>
  <c r="AG26" i="15" s="1"/>
  <c r="AG27" i="15" s="1"/>
  <c r="AF14" i="15"/>
  <c r="AF16" i="15" s="1"/>
  <c r="AF17" i="15" s="1"/>
  <c r="AF18" i="15" s="1"/>
  <c r="AF20" i="15" s="1"/>
  <c r="AF21" i="15" s="1"/>
  <c r="AF22" i="15" s="1"/>
  <c r="AF23" i="15" s="1"/>
  <c r="AF24" i="15" s="1"/>
  <c r="AF25" i="15" s="1"/>
  <c r="AF26" i="15" s="1"/>
  <c r="AF27" i="15" s="1"/>
  <c r="F17" i="3"/>
  <c r="N104" i="15"/>
  <c r="AB69" i="15"/>
  <c r="L69" i="15"/>
  <c r="AB67" i="15" l="1"/>
  <c r="AB65" i="15" l="1"/>
  <c r="L47" i="15" l="1"/>
  <c r="AB54" i="15" l="1"/>
  <c r="L52" i="15" l="1"/>
  <c r="L53" i="15"/>
  <c r="AB47" i="15"/>
  <c r="L31" i="15" l="1"/>
  <c r="L36" i="15"/>
  <c r="AB37" i="15" l="1"/>
  <c r="AB36" i="15"/>
  <c r="AB23" i="15"/>
  <c r="AB35" i="15"/>
  <c r="AB31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4" i="15"/>
  <c r="AB75" i="15"/>
  <c r="AB76" i="15"/>
  <c r="L68" i="15"/>
  <c r="L70" i="15"/>
  <c r="L71" i="15"/>
  <c r="L72" i="15"/>
  <c r="L73" i="15"/>
  <c r="L74" i="15"/>
  <c r="AB62" i="15"/>
  <c r="AB63" i="15"/>
  <c r="AB64" i="15"/>
  <c r="AB66" i="15"/>
  <c r="AB68" i="15"/>
  <c r="AB70" i="15"/>
  <c r="AB71" i="15"/>
  <c r="AB72" i="15"/>
  <c r="AB73" i="15"/>
  <c r="L63" i="15"/>
  <c r="L64" i="15"/>
  <c r="L66" i="15"/>
  <c r="L59" i="15"/>
  <c r="L60" i="15"/>
  <c r="L61" i="15"/>
  <c r="L62" i="15"/>
  <c r="AB58" i="15"/>
  <c r="AB59" i="15"/>
  <c r="AB60" i="15"/>
  <c r="AB61" i="15"/>
  <c r="AB51" i="15"/>
  <c r="AB52" i="15"/>
  <c r="AB53" i="15"/>
  <c r="AB55" i="15"/>
  <c r="AB56" i="15"/>
  <c r="AB57" i="15"/>
  <c r="AB48" i="15"/>
  <c r="AB49" i="15"/>
  <c r="AB50" i="15"/>
  <c r="AB46" i="15"/>
  <c r="AG12" i="15" l="1"/>
  <c r="AG11" i="15"/>
  <c r="AB43" i="15"/>
  <c r="AB44" i="15"/>
  <c r="L42" i="15"/>
  <c r="L43" i="15"/>
  <c r="L44" i="15"/>
  <c r="L45" i="15"/>
  <c r="AB41" i="15"/>
  <c r="AB42" i="15"/>
  <c r="AB45" i="15"/>
  <c r="AG13" i="15" l="1"/>
  <c r="AG14" i="15" s="1"/>
  <c r="L41" i="15"/>
  <c r="AB40" i="15"/>
  <c r="AB39" i="15"/>
  <c r="AB38" i="15"/>
  <c r="AG15" i="15" l="1"/>
  <c r="AG16" i="15" s="1"/>
  <c r="AG17" i="15" s="1"/>
  <c r="L28" i="15"/>
  <c r="L29" i="15"/>
  <c r="AB30" i="15"/>
  <c r="AB32" i="15"/>
  <c r="AB33" i="15"/>
  <c r="AB34" i="15"/>
  <c r="AB24" i="15"/>
  <c r="AB25" i="15"/>
  <c r="AB27" i="15"/>
  <c r="AB28" i="15"/>
  <c r="AB29" i="15"/>
  <c r="AB15" i="15" l="1"/>
  <c r="AB16" i="15"/>
  <c r="AB17" i="15"/>
  <c r="AB20" i="15"/>
  <c r="AB21" i="15"/>
  <c r="AB22" i="15"/>
  <c r="AB7" i="15"/>
  <c r="L8" i="15"/>
  <c r="L9" i="15"/>
  <c r="L10" i="15"/>
  <c r="L12" i="15"/>
  <c r="L14" i="15"/>
  <c r="L87" i="15" l="1"/>
  <c r="L77" i="15"/>
  <c r="L78" i="15"/>
  <c r="L79" i="15" l="1"/>
  <c r="L80" i="15"/>
  <c r="L81" i="15"/>
  <c r="L82" i="15"/>
  <c r="L83" i="15"/>
  <c r="L49" i="15" l="1"/>
  <c r="L50" i="15"/>
  <c r="L46" i="15"/>
  <c r="L48" i="15"/>
  <c r="V100" i="15"/>
  <c r="B29" i="3" s="1"/>
  <c r="L21" i="15"/>
  <c r="L22" i="15"/>
  <c r="F29" i="3" l="1"/>
  <c r="AB13" i="15"/>
  <c r="AC100" i="15" l="1"/>
  <c r="L86" i="15"/>
  <c r="L76" i="15"/>
  <c r="H100" i="15" l="1"/>
  <c r="AD100" i="15"/>
  <c r="AE100" i="15"/>
  <c r="I100" i="15"/>
  <c r="L51" i="15" l="1"/>
  <c r="L39" i="15" l="1"/>
  <c r="L40" i="15"/>
  <c r="L30" i="15" l="1"/>
  <c r="L34" i="15"/>
  <c r="L35" i="15"/>
  <c r="L93" i="15" l="1"/>
  <c r="L94" i="15"/>
  <c r="L95" i="15"/>
  <c r="L96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100" i="15" l="1"/>
  <c r="P100" i="15"/>
  <c r="Q100" i="15"/>
  <c r="R100" i="15"/>
  <c r="S100" i="15"/>
  <c r="T100" i="15"/>
  <c r="U100" i="15"/>
  <c r="W100" i="15"/>
  <c r="X100" i="15"/>
  <c r="Y100" i="15"/>
  <c r="B28" i="3" s="1"/>
  <c r="F28" i="3" s="1"/>
  <c r="Z100" i="15"/>
  <c r="AA100" i="15"/>
  <c r="M100" i="15"/>
  <c r="J100" i="15"/>
  <c r="K100" i="15"/>
  <c r="B30" i="9" s="1"/>
  <c r="G100" i="15"/>
  <c r="F100" i="15"/>
  <c r="E100" i="15"/>
  <c r="B23" i="9" l="1"/>
  <c r="B22" i="9"/>
  <c r="C24" i="9" l="1"/>
  <c r="C16" i="9"/>
  <c r="L92" i="15" l="1"/>
  <c r="B8" i="3" l="1"/>
  <c r="B34" i="3"/>
  <c r="B16" i="3"/>
  <c r="L88" i="15" l="1"/>
  <c r="L89" i="15"/>
  <c r="L90" i="15"/>
  <c r="L91" i="15"/>
  <c r="B22" i="3" l="1"/>
  <c r="B26" i="3"/>
  <c r="F26" i="3" s="1"/>
  <c r="B27" i="3"/>
  <c r="F27" i="3" s="1"/>
  <c r="L75" i="15" l="1"/>
  <c r="L84" i="15"/>
  <c r="L85" i="15"/>
  <c r="L15" i="15" l="1"/>
  <c r="L16" i="15"/>
  <c r="L17" i="15"/>
  <c r="L20" i="15"/>
  <c r="L38" i="15"/>
  <c r="L55" i="15"/>
  <c r="L56" i="15"/>
  <c r="L57" i="15"/>
  <c r="L58" i="15"/>
  <c r="P102" i="15" l="1"/>
  <c r="Y102" i="15" l="1"/>
  <c r="Y104" i="15" s="1"/>
  <c r="Z104" i="15"/>
  <c r="T102" i="15"/>
  <c r="W102" i="15"/>
  <c r="Q102" i="15"/>
  <c r="Q104" i="15" s="1"/>
  <c r="S102" i="15"/>
  <c r="X102" i="15"/>
  <c r="X104" i="15" s="1"/>
  <c r="R102" i="15"/>
  <c r="R104" i="15" s="1"/>
  <c r="L6" i="15" l="1"/>
  <c r="AB8" i="15"/>
  <c r="AB9" i="15"/>
  <c r="S104" i="15"/>
  <c r="T104" i="15"/>
  <c r="B20" i="3"/>
  <c r="W104" i="15"/>
  <c r="AB6" i="15"/>
  <c r="L100" i="15" l="1"/>
  <c r="AF6" i="15"/>
  <c r="AF7" i="15" s="1"/>
  <c r="AF8" i="15" s="1"/>
  <c r="AF9" i="15" s="1"/>
  <c r="AF10" i="15" s="1"/>
  <c r="AB100" i="15"/>
  <c r="U102" i="15"/>
  <c r="U104" i="15" s="1"/>
  <c r="D23" i="3"/>
  <c r="B23" i="3"/>
  <c r="B28" i="9"/>
  <c r="E19" i="16"/>
  <c r="D19" i="16"/>
  <c r="G19" i="16" s="1"/>
  <c r="C19" i="16"/>
  <c r="H31" i="13"/>
  <c r="C31" i="9" l="1"/>
  <c r="C33" i="9" s="1"/>
  <c r="AF11" i="15"/>
  <c r="H34" i="13"/>
  <c r="F23" i="3"/>
  <c r="J102" i="15" l="1"/>
  <c r="P104" i="15"/>
  <c r="O102" i="15"/>
  <c r="O104" i="15" s="1"/>
  <c r="M102" i="15"/>
  <c r="G102" i="15"/>
  <c r="B19" i="3"/>
  <c r="D20" i="3" l="1"/>
  <c r="F20" i="3" s="1"/>
  <c r="AA104" i="15"/>
  <c r="J104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8" i="15" l="1"/>
  <c r="B15" i="3"/>
  <c r="B30" i="3" s="1"/>
  <c r="M104" i="15"/>
  <c r="D15" i="3"/>
  <c r="F30" i="3" l="1"/>
  <c r="F15" i="3"/>
  <c r="B39" i="3"/>
  <c r="B7" i="3"/>
  <c r="B12" i="3" s="1"/>
  <c r="B32" i="3" s="1"/>
  <c r="G104" i="15"/>
  <c r="B36" i="3" l="1"/>
  <c r="F32" i="3"/>
  <c r="E107" i="15"/>
  <c r="F12" i="3"/>
</calcChain>
</file>

<file path=xl/sharedStrings.xml><?xml version="1.0" encoding="utf-8"?>
<sst xmlns="http://schemas.openxmlformats.org/spreadsheetml/2006/main" count="245" uniqueCount="167">
  <si>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</si>
  <si>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</si>
  <si>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</si>
  <si>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</si>
  <si>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</si>
  <si>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</si>
  <si>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</si>
  <si>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</si>
  <si>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</si>
  <si>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</si>
  <si>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</si>
  <si>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</si>
  <si>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</si>
  <si>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</si>
  <si>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</si>
  <si>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</si>
  <si>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</si>
  <si>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</si>
  <si>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</si>
  <si>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</si>
  <si>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</si>
  <si>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</si>
  <si>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</si>
  <si>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</si>
  <si>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</si>
  <si>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</si>
  <si>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</si>
  <si>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</si>
  <si>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</si>
  <si>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</si>
  <si>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</si>
  <si>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</si>
  <si>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</si>
  <si>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</si>
  <si>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</si>
  <si>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</si>
  <si>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</si>
  <si>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</si>
  <si>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</si>
  <si>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</si>
  <si>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</si>
  <si>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</si>
  <si>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</si>
  <si>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</si>
  <si>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</si>
  <si>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</si>
  <si>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</si>
  <si>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</si>
  <si>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</si>
  <si>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</si>
  <si>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</si>
  <si>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</si>
  <si>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</si>
  <si>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</si>
  <si>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</si>
  <si>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</si>
  <si>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</si>
  <si>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</si>
  <si>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</si>
  <si>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</si>
  <si>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</si>
  <si>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</si>
  <si>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</si>
  <si>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</si>
  <si>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</si>
  <si>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</si>
  <si>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</si>
  <si>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</si>
  <si>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</si>
  <si>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</si>
  <si>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</si>
  <si>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</si>
  <si>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</si>
  <si>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</si>
  <si>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</si>
  <si>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</si>
  <si>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</si>
  <si>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</si>
  <si>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</si>
  <si>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</si>
  <si>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</si>
  <si>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</si>
  <si>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</si>
  <si>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</si>
  <si>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</si>
  <si>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</si>
  <si>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</si>
  <si>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</si>
  <si>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</si>
  <si>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</si>
  <si>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</si>
  <si>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</si>
  <si>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</si>
  <si>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</si>
  <si>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</si>
  <si>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</si>
  <si>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</si>
  <si>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</si>
  <si>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Opening Balance 1st April 2023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</si>
  <si>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</si>
  <si>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</si>
  <si>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</si>
  <si>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</si>
  <si>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</si>
  <si>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</si>
  <si>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</si>
  <si>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</si>
  <si>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</si>
  <si>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</si>
  <si>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</si>
  <si>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</si>
  <si>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</si>
  <si>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</si>
  <si>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</si>
  <si>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</si>
  <si>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</si>
  <si>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</si>
  <si>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</si>
  <si>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</si>
  <si>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</si>
  <si>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</si>
  <si>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</si>
  <si>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</si>
  <si>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</si>
  <si>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</si>
  <si>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</si>
  <si>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</si>
  <si>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</si>
  <si>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</si>
  <si>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</si>
  <si>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</si>
  <si>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</si>
  <si>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</si>
  <si>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</si>
  <si>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</si>
  <si>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</si>
  <si>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</si>
  <si>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</si>
  <si>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</si>
  <si>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</si>
  <si>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</si>
  <si>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</si>
  <si>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</si>
  <si>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</si>
  <si>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</si>
  <si>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</si>
  <si>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</si>
  <si>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</si>
  <si>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</si>
  <si>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</si>
  <si>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</si>
  <si>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</si>
  <si>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</si>
  <si>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Full Bank Reconciliation 30th June 2024</t>
  </si>
  <si>
    <t>Balance per Bank Statement 31st May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</si>
  <si>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</si>
  <si>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</si>
  <si>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</si>
  <si>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</si>
  <si>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</si>
  <si>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</si>
  <si>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</si>
  <si>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</si>
  <si>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</si>
  <si>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</si>
  <si>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3 months to 30th June 2024</t>
  </si>
  <si>
    <t>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</si>
</sst>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3" workbookViewId="0">
      <selection activeCell="B9" sqref="B9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153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154</v>
      </c>
      <c r="B6" s="26">
        <v>2591.46</v>
      </c>
    </row>
    <row r="7" spans="1:3" ht="15.6" x14ac:dyDescent="0.3">
      <c r="A7" s="25" t="s">
        <v>2</v>
      </c>
      <c r="B7" s="26">
        <v>404.15</v>
      </c>
    </row>
    <row r="8" spans="1:3" ht="15.6" x14ac:dyDescent="0.3">
      <c r="A8" s="25" t="s">
        <v>3</v>
      </c>
      <c r="B8" s="26">
        <v>335.52</v>
      </c>
    </row>
    <row r="9" spans="1:3" ht="15.6" x14ac:dyDescent="0.3">
      <c r="A9" s="25" t="s">
        <v>97</v>
      </c>
    </row>
    <row r="10" spans="1:3" ht="15.6" x14ac:dyDescent="0.3">
      <c r="A10" s="25" t="s">
        <v>106</v>
      </c>
    </row>
    <row r="11" spans="1:3" ht="15.6" x14ac:dyDescent="0.3">
      <c r="A11" s="23"/>
      <c r="B11" s="19">
        <f>B6+B7-B8+B10</f>
        <v>2660.09</v>
      </c>
      <c r="C11" s="26">
        <f>SUM(B6:B7)-B8-B9+B10</f>
        <v>2660.09</v>
      </c>
    </row>
    <row r="12" spans="1:3" ht="15.6" x14ac:dyDescent="0.3">
      <c r="A12" s="23" t="s">
        <v>73</v>
      </c>
    </row>
    <row r="13" spans="1:3" ht="15.6" x14ac:dyDescent="0.3">
      <c r="A13" s="23" t="s">
        <v>154</v>
      </c>
      <c r="B13" s="26">
        <v>14276.8</v>
      </c>
    </row>
    <row r="14" spans="1:3" ht="15.6" x14ac:dyDescent="0.3">
      <c r="A14" s="23" t="s">
        <v>2</v>
      </c>
      <c r="C14" s="26">
        <f>B13+B14-B15</f>
        <v>13326.8</v>
      </c>
    </row>
    <row r="15" spans="1:3" ht="15.6" x14ac:dyDescent="0.3">
      <c r="A15" s="23" t="s">
        <v>105</v>
      </c>
      <c r="B15" s="26">
        <v>950</v>
      </c>
    </row>
    <row r="16" spans="1:3" ht="16.2" thickBot="1" x14ac:dyDescent="0.35">
      <c r="A16" s="23" t="s">
        <v>72</v>
      </c>
      <c r="C16" s="43">
        <f>C11+C14</f>
        <v>15986.89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98</v>
      </c>
      <c r="B21" s="26">
        <v>10768.5</v>
      </c>
    </row>
    <row r="22" spans="1:11" ht="15.6" x14ac:dyDescent="0.3">
      <c r="A22" s="23" t="s">
        <v>5</v>
      </c>
      <c r="B22" s="26">
        <f>'Cash book'!E100-'Cash book'!K100</f>
        <v>4404.1499999999996</v>
      </c>
    </row>
    <row r="23" spans="1:11" ht="15.6" x14ac:dyDescent="0.3">
      <c r="A23" s="23" t="s">
        <v>94</v>
      </c>
      <c r="B23" s="4">
        <f>'Cash book'!F100</f>
        <v>3512.56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11660.09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127</v>
      </c>
      <c r="B27" s="44">
        <v>5240.88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77</v>
      </c>
      <c r="B30" s="44">
        <f>'Cash book'!K100</f>
        <v>35.92</v>
      </c>
      <c r="C30" s="44"/>
    </row>
    <row r="31" spans="1:11" ht="15.6" x14ac:dyDescent="0.3">
      <c r="A31" s="23" t="s">
        <v>78</v>
      </c>
      <c r="B31" s="45"/>
      <c r="C31" s="44">
        <f>B27+B28-B29+B30</f>
        <v>4326.8</v>
      </c>
    </row>
    <row r="33" spans="1:3" ht="16.2" thickBot="1" x14ac:dyDescent="0.35">
      <c r="A33" s="23" t="s">
        <v>79</v>
      </c>
      <c r="B33" s="44"/>
      <c r="C33" s="43">
        <f>C24+C31</f>
        <v>15986.89</v>
      </c>
    </row>
    <row r="34" spans="1:3" ht="16.2" thickTop="1" x14ac:dyDescent="0.3">
      <c r="A34" s="23"/>
    </row>
    <row r="35" spans="1:3" ht="15.6" x14ac:dyDescent="0.3">
      <c r="A35" s="23"/>
      <c r="B35" s="26" t="s">
        <v>11</v>
      </c>
    </row>
    <row r="36" spans="1:3" ht="15.6" x14ac:dyDescent="0.3">
      <c r="A36" s="23"/>
    </row>
    <row r="37" spans="1:3" ht="15.6" x14ac:dyDescent="0.3">
      <c r="A37" s="23"/>
    </row>
    <row r="38" spans="1:3" ht="15.6" x14ac:dyDescent="0.3">
      <c r="A38" s="23"/>
      <c r="C38" s="28"/>
    </row>
    <row r="39" spans="1:3" ht="15.6" x14ac:dyDescent="0.3">
      <c r="A39" s="23"/>
    </row>
  </sheetData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3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166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165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book'!G100</f>
        <v>4000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book'!J100+'Cash book'!K100</f>
        <v>440.07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book'!H100</f>
        <v>0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4440.07</v>
      </c>
      <c r="C12" s="9"/>
      <c r="D12" s="35">
        <f>+H12*$H$1/12</f>
        <v>2000</v>
      </c>
      <c r="E12" s="9"/>
      <c r="F12" s="35">
        <f>+B12-D12</f>
        <v>2440.0699999999997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book'!M100</f>
        <v>581.25</v>
      </c>
      <c r="C15" s="9"/>
      <c r="D15" s="35">
        <f t="shared" ref="D15:D29" si="0">+H15*$H$1/12</f>
        <v>581.25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book'!O100</f>
        <v>15.18</v>
      </c>
      <c r="C16" s="9"/>
      <c r="D16" s="35">
        <f t="shared" si="0"/>
        <v>25</v>
      </c>
      <c r="E16" s="9"/>
      <c r="F16" s="9">
        <f t="shared" si="1"/>
        <v>9.82</v>
      </c>
      <c r="G16" s="9"/>
      <c r="H16" s="35">
        <f>Budget!H8</f>
        <v>100</v>
      </c>
      <c r="I16" s="9"/>
    </row>
    <row r="17" spans="1:9" x14ac:dyDescent="0.3">
      <c r="A17" t="s">
        <v>102</v>
      </c>
      <c r="B17" s="35">
        <f>'Cash book'!N100</f>
        <v>39</v>
      </c>
      <c r="C17" s="9"/>
      <c r="D17" s="35">
        <f t="shared" si="0"/>
        <v>39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book'!AA100</f>
        <v>60</v>
      </c>
      <c r="C18" s="9"/>
      <c r="D18" s="35">
        <f>+H10*$H$1/12</f>
        <v>0</v>
      </c>
      <c r="E18" s="9"/>
      <c r="F18" s="9">
        <f t="shared" si="1"/>
        <v>-60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book'!Q100</f>
        <v>455</v>
      </c>
      <c r="C19" s="9"/>
      <c r="D19" s="35">
        <f t="shared" si="0"/>
        <v>200</v>
      </c>
      <c r="E19" s="9"/>
      <c r="F19" s="9">
        <f t="shared" si="1"/>
        <v>-255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book'!U100</f>
        <v>1506.7900000000002</v>
      </c>
      <c r="C20" s="9"/>
      <c r="D20" s="35">
        <f t="shared" si="0"/>
        <v>250</v>
      </c>
      <c r="E20" s="9"/>
      <c r="F20" s="9">
        <f t="shared" si="1"/>
        <v>-1256.7900000000002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book'!W100</f>
        <v>291.67</v>
      </c>
      <c r="C21" s="9"/>
      <c r="D21" s="35">
        <f t="shared" si="0"/>
        <v>250</v>
      </c>
      <c r="E21" s="9"/>
      <c r="F21" s="9">
        <f t="shared" si="1"/>
        <v>-41.670000000000016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book'!R100</f>
        <v>0</v>
      </c>
      <c r="C22" s="9"/>
      <c r="D22" s="35">
        <f t="shared" si="0"/>
        <v>112.5</v>
      </c>
      <c r="E22" s="9"/>
      <c r="F22" s="9">
        <f t="shared" si="1"/>
        <v>112.5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book'!P100</f>
        <v>120</v>
      </c>
      <c r="C23" s="9"/>
      <c r="D23" s="35">
        <f t="shared" si="0"/>
        <v>37.5</v>
      </c>
      <c r="E23" s="9"/>
      <c r="F23" s="9">
        <f t="shared" si="1"/>
        <v>-82.5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book'!T100</f>
        <v>320.12</v>
      </c>
      <c r="C24" s="9"/>
      <c r="D24" s="35">
        <f t="shared" si="0"/>
        <v>105.25</v>
      </c>
      <c r="E24" s="9"/>
      <c r="F24" s="9">
        <f t="shared" si="1"/>
        <v>-214.87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book'!X100</f>
        <v>0</v>
      </c>
      <c r="C25" s="9"/>
      <c r="D25" s="35">
        <f t="shared" si="0"/>
        <v>75</v>
      </c>
      <c r="E25" s="9"/>
      <c r="F25" s="9">
        <f t="shared" si="1"/>
        <v>75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book'!Z100</f>
        <v>100</v>
      </c>
      <c r="C26" s="9"/>
      <c r="D26" s="35">
        <f>+H18*$H$1/12</f>
        <v>125</v>
      </c>
      <c r="E26" s="9"/>
      <c r="F26" s="9">
        <f t="shared" si="1"/>
        <v>25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book'!S100</f>
        <v>0</v>
      </c>
      <c r="C27" s="9"/>
      <c r="D27" s="35">
        <f t="shared" si="0"/>
        <v>250</v>
      </c>
      <c r="E27" s="9"/>
      <c r="F27" s="9">
        <f t="shared" si="1"/>
        <v>250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book'!Y100</f>
        <v>0</v>
      </c>
      <c r="C28" s="9"/>
      <c r="D28" s="35">
        <f t="shared" si="0"/>
        <v>250</v>
      </c>
      <c r="E28" s="9"/>
      <c r="F28" s="9">
        <f t="shared" si="1"/>
        <v>250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book'!V100</f>
        <v>23.55</v>
      </c>
      <c r="C29" s="9"/>
      <c r="D29" s="35">
        <f t="shared" si="0"/>
        <v>50</v>
      </c>
      <c r="E29" s="9"/>
      <c r="F29" s="9">
        <f t="shared" si="1"/>
        <v>26.45</v>
      </c>
      <c r="G29" s="9"/>
      <c r="H29" s="9">
        <f>Budget!H24</f>
        <v>200</v>
      </c>
      <c r="I29" s="9"/>
    </row>
    <row r="30" spans="1:9" x14ac:dyDescent="0.3">
      <c r="B30" s="17">
        <f>SUM(B15:B29)</f>
        <v>3512.5600000000004</v>
      </c>
      <c r="C30" s="9"/>
      <c r="D30" s="17">
        <v>0</v>
      </c>
      <c r="E30" s="9"/>
      <c r="F30" s="17">
        <f t="shared" si="1"/>
        <v>-3512.5600000000004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927.50999999999931</v>
      </c>
      <c r="C32" s="9"/>
      <c r="D32" s="35">
        <f>+D12-D30</f>
        <v>2000</v>
      </c>
      <c r="E32" s="9"/>
      <c r="F32" s="35">
        <f>+B32-D32</f>
        <v>-1072.4900000000007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16009.380000000001</v>
      </c>
      <c r="H34" s="9"/>
      <c r="I34" s="9"/>
    </row>
    <row r="36" spans="1:9" ht="15" thickBot="1" x14ac:dyDescent="0.35">
      <c r="A36" t="s">
        <v>30</v>
      </c>
      <c r="B36" s="21">
        <f>+B32+B34</f>
        <v>16936.89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book'!F100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8"/>
  <sheetViews>
    <sheetView zoomScaleNormal="100" workbookViewId="0">
      <pane ySplit="3" topLeftCell="A16" activePane="bottomLeft" state="frozen"/>
      <selection activeCell="D1" sqref="D1"/>
      <selection pane="bottomLeft" activeCell="C31" sqref="C31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60" t="s">
        <v>32</v>
      </c>
      <c r="L2" s="6"/>
      <c r="M2" s="55" t="s">
        <v>45</v>
      </c>
      <c r="N2" s="55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104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6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46">
        <v>1768.5</v>
      </c>
      <c r="AG5" s="54">
        <v>14240.88</v>
      </c>
    </row>
    <row r="6" spans="1:33" x14ac:dyDescent="0.3">
      <c r="A6" t="s">
        <v>107</v>
      </c>
      <c r="B6" t="s">
        <v>108</v>
      </c>
      <c r="C6" t="s">
        <v>109</v>
      </c>
      <c r="D6" t="s">
        <v>139</v>
      </c>
      <c r="E6" s="32"/>
      <c r="F6" s="18">
        <v>50</v>
      </c>
      <c r="G6" s="29"/>
      <c r="H6" s="8"/>
      <c r="I6" s="18"/>
      <c r="J6" s="8"/>
      <c r="K6" s="8"/>
      <c r="L6" s="61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110</v>
      </c>
      <c r="B7" t="s">
        <v>111</v>
      </c>
      <c r="C7" t="s">
        <v>109</v>
      </c>
      <c r="D7" t="s">
        <v>138</v>
      </c>
      <c r="E7" s="33"/>
      <c r="F7" s="4">
        <v>206.75</v>
      </c>
      <c r="G7" s="30"/>
      <c r="I7" s="4"/>
      <c r="L7" s="62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27" si="0">AF6+L7-AB7-K7</f>
        <v>1511.75</v>
      </c>
      <c r="AG7" s="34">
        <f t="shared" ref="AG7:AG27" si="1">AG6+K7</f>
        <v>14240.88</v>
      </c>
    </row>
    <row r="8" spans="1:33" x14ac:dyDescent="0.3">
      <c r="A8" t="s">
        <v>112</v>
      </c>
      <c r="B8" t="s">
        <v>113</v>
      </c>
      <c r="C8" t="s">
        <v>109</v>
      </c>
      <c r="D8" t="s">
        <v>140</v>
      </c>
      <c r="E8" s="30"/>
      <c r="F8" s="4">
        <v>23.55</v>
      </c>
      <c r="G8" s="30"/>
      <c r="L8" s="62">
        <f t="shared" ref="L8:L50" si="2">SUM(G8:K8)</f>
        <v>0</v>
      </c>
      <c r="M8" s="4"/>
      <c r="N8" s="4"/>
      <c r="P8" s="4"/>
      <c r="V8">
        <v>23.55</v>
      </c>
      <c r="AB8" s="4">
        <f t="shared" ref="AB8:AB76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114</v>
      </c>
      <c r="B9" t="s">
        <v>115</v>
      </c>
      <c r="C9" t="s">
        <v>109</v>
      </c>
      <c r="D9" t="s">
        <v>141</v>
      </c>
      <c r="E9" s="33"/>
      <c r="F9" s="4">
        <v>743.2</v>
      </c>
      <c r="G9" s="30"/>
      <c r="H9" s="4"/>
      <c r="L9" s="62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116</v>
      </c>
      <c r="B10" t="s">
        <v>115</v>
      </c>
      <c r="C10" t="s">
        <v>109</v>
      </c>
      <c r="D10" t="s">
        <v>142</v>
      </c>
      <c r="E10" s="33"/>
      <c r="F10" s="4">
        <v>200</v>
      </c>
      <c r="G10" s="33"/>
      <c r="H10" s="4"/>
      <c r="I10" s="4"/>
      <c r="J10" s="4"/>
      <c r="K10" s="4"/>
      <c r="L10" s="62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119</v>
      </c>
      <c r="C11" t="s">
        <v>109</v>
      </c>
      <c r="D11" t="s">
        <v>143</v>
      </c>
      <c r="E11" s="33"/>
      <c r="F11" s="4">
        <v>120</v>
      </c>
      <c r="G11" s="33"/>
      <c r="H11" s="4"/>
      <c r="I11" s="4"/>
      <c r="J11" s="4"/>
      <c r="K11" s="4"/>
      <c r="L11" s="62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117</v>
      </c>
      <c r="B12" t="s">
        <v>118</v>
      </c>
      <c r="C12" t="s">
        <v>109</v>
      </c>
      <c r="D12" t="s">
        <v>144</v>
      </c>
      <c r="E12" s="33"/>
      <c r="F12" s="4">
        <v>320.12</v>
      </c>
      <c r="G12" s="33"/>
      <c r="H12" s="4"/>
      <c r="I12" s="4"/>
      <c r="J12" s="4"/>
      <c r="K12" s="4"/>
      <c r="L12" s="62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120</v>
      </c>
      <c r="B13" t="s">
        <v>121</v>
      </c>
      <c r="C13" t="s">
        <v>121</v>
      </c>
      <c r="E13" s="33"/>
      <c r="F13" s="4"/>
      <c r="G13" s="33"/>
      <c r="H13" s="4"/>
      <c r="I13" s="4"/>
      <c r="J13" s="4"/>
      <c r="K13" s="4"/>
      <c r="L13" s="62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>AF12+L13-AB13-K13+AD13</f>
        <v>604.88</v>
      </c>
      <c r="AG13" s="34">
        <f>AG12+K13-AD13</f>
        <v>13740.88</v>
      </c>
    </row>
    <row r="14" spans="1:33" x14ac:dyDescent="0.3">
      <c r="B14" t="s">
        <v>122</v>
      </c>
      <c r="C14" t="s">
        <v>109</v>
      </c>
      <c r="D14" t="s">
        <v>145</v>
      </c>
      <c r="E14" s="33"/>
      <c r="F14" s="4">
        <v>291.67</v>
      </c>
      <c r="G14" s="33"/>
      <c r="H14" s="4"/>
      <c r="I14" s="4"/>
      <c r="J14" s="4"/>
      <c r="K14" s="4"/>
      <c r="L14" s="62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313.20999999999998</v>
      </c>
      <c r="AG14" s="34">
        <f t="shared" si="1"/>
        <v>13740.88</v>
      </c>
    </row>
    <row r="15" spans="1:33" x14ac:dyDescent="0.3">
      <c r="A15" t="s">
        <v>123</v>
      </c>
      <c r="B15" t="s">
        <v>121</v>
      </c>
      <c r="C15" t="s">
        <v>121</v>
      </c>
      <c r="E15" s="33"/>
      <c r="F15" s="4"/>
      <c r="G15" s="33"/>
      <c r="H15" s="4"/>
      <c r="I15" s="4"/>
      <c r="J15" s="4"/>
      <c r="K15" s="4"/>
      <c r="L15" s="62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>AF14+L15-AB15-K15+AD15</f>
        <v>763.21</v>
      </c>
      <c r="AG15" s="34">
        <f>AG14+K15-AD15</f>
        <v>13290.88</v>
      </c>
    </row>
    <row r="16" spans="1:33" x14ac:dyDescent="0.3">
      <c r="B16" t="s">
        <v>124</v>
      </c>
      <c r="C16" t="s">
        <v>109</v>
      </c>
      <c r="D16" t="s">
        <v>146</v>
      </c>
      <c r="E16" s="33"/>
      <c r="F16" s="34">
        <v>450</v>
      </c>
      <c r="G16" s="4"/>
      <c r="H16" s="4"/>
      <c r="I16" s="4"/>
      <c r="J16" s="4"/>
      <c r="K16" s="4"/>
      <c r="L16" s="62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313.21000000000004</v>
      </c>
      <c r="AG16" s="34">
        <f t="shared" si="1"/>
        <v>13290.88</v>
      </c>
    </row>
    <row r="17" spans="1:33" x14ac:dyDescent="0.3">
      <c r="A17" t="s">
        <v>125</v>
      </c>
      <c r="B17" t="s">
        <v>122</v>
      </c>
      <c r="C17" t="s">
        <v>126</v>
      </c>
      <c r="D17" t="s">
        <v>148</v>
      </c>
      <c r="E17" s="33">
        <v>4000</v>
      </c>
      <c r="F17" s="34"/>
      <c r="G17" s="4">
        <v>4000</v>
      </c>
      <c r="H17" s="4"/>
      <c r="I17" s="4"/>
      <c r="J17" s="4"/>
      <c r="K17" s="4"/>
      <c r="L17" s="62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4313.21</v>
      </c>
      <c r="AG17" s="34">
        <f t="shared" si="1"/>
        <v>13290.88</v>
      </c>
    </row>
    <row r="18" spans="1:33" x14ac:dyDescent="0.3">
      <c r="B18" t="s">
        <v>137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2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4313.21</v>
      </c>
      <c r="AG18" s="34">
        <f t="shared" si="1"/>
        <v>13309.32</v>
      </c>
    </row>
    <row r="19" spans="1:33" x14ac:dyDescent="0.3">
      <c r="A19" t="s">
        <v>130</v>
      </c>
      <c r="B19" t="s">
        <v>121</v>
      </c>
      <c r="C19" t="s">
        <v>121</v>
      </c>
      <c r="E19" s="33"/>
      <c r="F19" s="34"/>
      <c r="G19" s="4"/>
      <c r="H19" s="4"/>
      <c r="I19" s="4"/>
      <c r="J19" s="4"/>
      <c r="K19" s="4"/>
      <c r="L19" s="62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>AF18+L19-AB19-K19-AD19</f>
        <v>3363.21</v>
      </c>
      <c r="AG19" s="34">
        <f>AG18+K19+AD19</f>
        <v>14259.32</v>
      </c>
    </row>
    <row r="20" spans="1:33" x14ac:dyDescent="0.3">
      <c r="B20" t="s">
        <v>111</v>
      </c>
      <c r="C20" t="s">
        <v>109</v>
      </c>
      <c r="D20" t="s">
        <v>147</v>
      </c>
      <c r="E20" s="33"/>
      <c r="F20" s="34">
        <v>206.75</v>
      </c>
      <c r="G20" s="4"/>
      <c r="H20" s="4"/>
      <c r="I20" s="4"/>
      <c r="J20" s="4"/>
      <c r="K20" s="4"/>
      <c r="L20" s="62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131</v>
      </c>
      <c r="B21" t="s">
        <v>118</v>
      </c>
      <c r="C21" t="s">
        <v>109</v>
      </c>
      <c r="D21" t="s">
        <v>149</v>
      </c>
      <c r="E21" s="33"/>
      <c r="F21" s="34">
        <v>24</v>
      </c>
      <c r="G21" s="4"/>
      <c r="H21" s="4"/>
      <c r="I21" s="4"/>
      <c r="J21" s="4"/>
      <c r="K21" s="4"/>
      <c r="L21" s="62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132</v>
      </c>
      <c r="B22" t="s">
        <v>133</v>
      </c>
      <c r="C22" t="s">
        <v>109</v>
      </c>
      <c r="D22" t="s">
        <v>150</v>
      </c>
      <c r="E22" s="33"/>
      <c r="F22" s="34">
        <v>455</v>
      </c>
      <c r="G22" s="4"/>
      <c r="H22" s="4"/>
      <c r="I22" s="4"/>
      <c r="J22" s="4"/>
      <c r="K22" s="4"/>
      <c r="L22" s="62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134</v>
      </c>
      <c r="C23" t="s">
        <v>109</v>
      </c>
      <c r="D23" t="s">
        <v>151</v>
      </c>
      <c r="E23" s="33"/>
      <c r="F23" s="34">
        <v>36</v>
      </c>
      <c r="G23" s="4"/>
      <c r="H23" s="4"/>
      <c r="I23" s="4"/>
      <c r="J23" s="4"/>
      <c r="K23" s="4"/>
      <c r="L23" s="62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135</v>
      </c>
      <c r="B24" t="s">
        <v>136</v>
      </c>
      <c r="C24" t="s">
        <v>109</v>
      </c>
      <c r="D24" t="s">
        <v>152</v>
      </c>
      <c r="E24" s="33"/>
      <c r="F24" s="34">
        <v>50</v>
      </c>
      <c r="G24" s="4"/>
      <c r="H24" s="4"/>
      <c r="I24" s="4"/>
      <c r="J24" s="4"/>
      <c r="K24" s="4"/>
      <c r="L24" s="62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137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2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77">
        <f t="shared" si="0"/>
        <v>2591.46</v>
      </c>
      <c r="AG25" s="76">
        <f t="shared" si="1"/>
        <v>14276.8</v>
      </c>
    </row>
    <row r="26" spans="1:33" x14ac:dyDescent="0.3">
      <c r="A26" t="s">
        <v>155</v>
      </c>
      <c r="B26" t="s">
        <v>111</v>
      </c>
      <c r="C26" t="s">
        <v>109</v>
      </c>
      <c r="D26" t="s">
        <v>158</v>
      </c>
      <c r="E26" s="33"/>
      <c r="F26" s="34">
        <v>206.75</v>
      </c>
      <c r="G26" s="4"/>
      <c r="H26" s="4"/>
      <c r="I26" s="4"/>
      <c r="J26" s="4"/>
      <c r="K26" s="4"/>
      <c r="L26" s="62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156</v>
      </c>
      <c r="B27" t="s">
        <v>157</v>
      </c>
      <c r="C27" t="s">
        <v>126</v>
      </c>
      <c r="D27" t="s">
        <v>159</v>
      </c>
      <c r="E27" s="33">
        <v>404.15</v>
      </c>
      <c r="F27" s="34"/>
      <c r="G27" s="4"/>
      <c r="H27" s="4"/>
      <c r="I27" s="4"/>
      <c r="J27" s="4">
        <v>404.15</v>
      </c>
      <c r="K27" s="4"/>
      <c r="L27" s="62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160</v>
      </c>
      <c r="B28" t="s">
        <v>111</v>
      </c>
      <c r="C28" t="s">
        <v>109</v>
      </c>
      <c r="D28" t="s">
        <v>161</v>
      </c>
      <c r="E28" s="33"/>
      <c r="F28" s="34">
        <v>15.18</v>
      </c>
      <c r="G28" s="4"/>
      <c r="H28" s="4"/>
      <c r="I28" s="4"/>
      <c r="J28" s="4"/>
      <c r="K28" s="4"/>
      <c r="L28" s="62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/>
      <c r="AG28" s="34"/>
    </row>
    <row r="29" spans="1:33" x14ac:dyDescent="0.3">
      <c r="B29" t="s">
        <v>162</v>
      </c>
      <c r="C29" t="s">
        <v>109</v>
      </c>
      <c r="D29" t="s">
        <v>163</v>
      </c>
      <c r="E29" s="33"/>
      <c r="F29" s="34">
        <v>15.9</v>
      </c>
      <c r="G29" s="4"/>
      <c r="H29" s="4"/>
      <c r="I29" s="4"/>
      <c r="J29" s="4"/>
      <c r="K29" s="4"/>
      <c r="L29" s="62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/>
      <c r="AG29" s="34"/>
    </row>
    <row r="30" spans="1:33" x14ac:dyDescent="0.3">
      <c r="B30" t="s">
        <v>162</v>
      </c>
      <c r="C30" t="s">
        <v>109</v>
      </c>
      <c r="D30" t="s">
        <v>164</v>
      </c>
      <c r="E30" s="33"/>
      <c r="F30" s="34">
        <v>97.69</v>
      </c>
      <c r="G30" s="4"/>
      <c r="H30" s="4"/>
      <c r="I30" s="4"/>
      <c r="J30" s="4"/>
      <c r="K30" s="4"/>
      <c r="L30" s="62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73"/>
      <c r="AG30" s="34"/>
    </row>
    <row r="31" spans="1:33" x14ac:dyDescent="0.3">
      <c r="E31" s="33"/>
      <c r="F31" s="34"/>
      <c r="G31" s="4"/>
      <c r="H31" s="4"/>
      <c r="I31" s="4"/>
      <c r="J31" s="4"/>
      <c r="K31" s="4"/>
      <c r="L31" s="62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f t="shared" si="3"/>
        <v>0</v>
      </c>
      <c r="AC31" s="4"/>
      <c r="AD31" s="4"/>
      <c r="AE31" s="34"/>
      <c r="AF31" s="73"/>
      <c r="AG31" s="34"/>
    </row>
    <row r="32" spans="1:33" x14ac:dyDescent="0.3">
      <c r="E32" s="33"/>
      <c r="F32" s="34"/>
      <c r="G32" s="4"/>
      <c r="H32" s="4"/>
      <c r="I32" s="4"/>
      <c r="J32" s="4"/>
      <c r="K32" s="4"/>
      <c r="L32" s="62">
        <f t="shared" si="2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73"/>
      <c r="AG32" s="34"/>
    </row>
    <row r="33" spans="5:37" x14ac:dyDescent="0.3">
      <c r="E33" s="33"/>
      <c r="F33" s="34"/>
      <c r="G33" s="4"/>
      <c r="H33" s="4"/>
      <c r="I33" s="4"/>
      <c r="J33" s="4"/>
      <c r="K33" s="4"/>
      <c r="L33" s="62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73"/>
      <c r="AG33" s="72"/>
    </row>
    <row r="34" spans="5:37" x14ac:dyDescent="0.3">
      <c r="E34" s="33"/>
      <c r="F34" s="34"/>
      <c r="G34" s="4"/>
      <c r="H34" s="4"/>
      <c r="I34" s="4"/>
      <c r="J34" s="4"/>
      <c r="K34" s="4"/>
      <c r="L34" s="62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73"/>
      <c r="AG34" s="72"/>
    </row>
    <row r="35" spans="5:37" x14ac:dyDescent="0.3">
      <c r="E35" s="33"/>
      <c r="F35" s="34"/>
      <c r="G35" s="4"/>
      <c r="H35" s="4"/>
      <c r="I35" s="4"/>
      <c r="J35" s="4"/>
      <c r="K35" s="4"/>
      <c r="L35" s="62">
        <f t="shared" si="2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>SUM(M35:AA35)</f>
        <v>0</v>
      </c>
      <c r="AC35" s="4"/>
      <c r="AD35" s="4"/>
      <c r="AE35" s="34"/>
      <c r="AF35" s="73"/>
      <c r="AG35" s="72"/>
      <c r="AK35" t="s">
        <v>99</v>
      </c>
    </row>
    <row r="36" spans="5:37" x14ac:dyDescent="0.3">
      <c r="E36" s="33"/>
      <c r="F36" s="34"/>
      <c r="G36" s="4"/>
      <c r="H36" s="4"/>
      <c r="I36" s="4"/>
      <c r="J36" s="4"/>
      <c r="K36" s="4"/>
      <c r="L36" s="62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f>SUM(M36:AA36)</f>
        <v>0</v>
      </c>
      <c r="AC36" s="4"/>
      <c r="AD36" s="4"/>
      <c r="AE36" s="34"/>
      <c r="AF36" s="73"/>
      <c r="AG36" s="72"/>
    </row>
    <row r="37" spans="5:37" x14ac:dyDescent="0.3">
      <c r="E37" s="33"/>
      <c r="F37" s="34"/>
      <c r="G37" s="4"/>
      <c r="H37" s="4"/>
      <c r="I37" s="4"/>
      <c r="J37" s="4"/>
      <c r="K37" s="4"/>
      <c r="L37" s="62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73"/>
      <c r="AG37" s="72"/>
    </row>
    <row r="38" spans="5:37" x14ac:dyDescent="0.3">
      <c r="E38" s="33"/>
      <c r="F38" s="34"/>
      <c r="G38" s="4"/>
      <c r="H38" s="4"/>
      <c r="I38" s="4"/>
      <c r="J38" s="4"/>
      <c r="K38" s="4"/>
      <c r="L38" s="62">
        <f t="shared" si="2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 t="shared" si="3"/>
        <v>0</v>
      </c>
      <c r="AC38" s="4"/>
      <c r="AD38" s="4"/>
      <c r="AE38" s="34"/>
      <c r="AF38" s="73"/>
      <c r="AG38" s="72"/>
    </row>
    <row r="39" spans="5:37" x14ac:dyDescent="0.3">
      <c r="E39" s="33"/>
      <c r="F39" s="34"/>
      <c r="G39" s="4"/>
      <c r="H39" s="4"/>
      <c r="I39" s="4"/>
      <c r="J39" s="4"/>
      <c r="K39" s="4"/>
      <c r="L39" s="62">
        <f t="shared" si="2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 t="shared" si="3"/>
        <v>0</v>
      </c>
      <c r="AC39" s="4"/>
      <c r="AD39" s="4"/>
      <c r="AE39" s="34"/>
      <c r="AF39" s="73"/>
      <c r="AG39" s="72"/>
    </row>
    <row r="40" spans="5:37" x14ac:dyDescent="0.3">
      <c r="E40" s="33"/>
      <c r="F40" s="34"/>
      <c r="G40" s="4"/>
      <c r="H40" s="4"/>
      <c r="I40" s="4"/>
      <c r="J40" s="4"/>
      <c r="K40" s="4"/>
      <c r="L40" s="62">
        <f t="shared" si="2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0</v>
      </c>
      <c r="AC40" s="4"/>
      <c r="AD40" s="4"/>
      <c r="AE40" s="34"/>
      <c r="AF40" s="73"/>
      <c r="AG40" s="72"/>
    </row>
    <row r="41" spans="5:37" x14ac:dyDescent="0.3">
      <c r="E41" s="33"/>
      <c r="F41" s="34"/>
      <c r="G41" s="4"/>
      <c r="H41" s="4"/>
      <c r="I41" s="4"/>
      <c r="J41" s="4"/>
      <c r="K41" s="4"/>
      <c r="L41" s="62">
        <f t="shared" si="2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0</v>
      </c>
      <c r="AC41" s="4"/>
      <c r="AD41" s="4"/>
      <c r="AE41" s="34"/>
      <c r="AF41" s="73"/>
      <c r="AG41" s="72"/>
    </row>
    <row r="42" spans="5:37" x14ac:dyDescent="0.3">
      <c r="E42" s="33"/>
      <c r="F42" s="34"/>
      <c r="G42" s="4"/>
      <c r="H42" s="4"/>
      <c r="I42" s="4"/>
      <c r="J42" s="4"/>
      <c r="K42" s="4"/>
      <c r="L42" s="62">
        <f t="shared" si="2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0</v>
      </c>
      <c r="AC42" s="4"/>
      <c r="AD42" s="4"/>
      <c r="AE42" s="34"/>
      <c r="AF42" s="73"/>
      <c r="AG42" s="72"/>
    </row>
    <row r="43" spans="5:37" x14ac:dyDescent="0.3">
      <c r="E43" s="33"/>
      <c r="F43" s="34"/>
      <c r="G43" s="4"/>
      <c r="H43" s="4"/>
      <c r="I43" s="4"/>
      <c r="J43" s="4"/>
      <c r="K43" s="4"/>
      <c r="L43" s="62">
        <f t="shared" si="2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3"/>
        <v>0</v>
      </c>
      <c r="AC43" s="4"/>
      <c r="AD43" s="4"/>
      <c r="AE43" s="34"/>
      <c r="AF43" s="73"/>
      <c r="AG43" s="72"/>
    </row>
    <row r="44" spans="5:37" x14ac:dyDescent="0.3">
      <c r="E44" s="33"/>
      <c r="F44" s="34"/>
      <c r="G44" s="4"/>
      <c r="H44" s="4"/>
      <c r="I44" s="4"/>
      <c r="J44" s="4"/>
      <c r="K44" s="4"/>
      <c r="L44" s="62">
        <f t="shared" si="2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0</v>
      </c>
      <c r="AC44" s="4"/>
      <c r="AD44" s="4"/>
      <c r="AE44" s="34"/>
      <c r="AF44" s="73"/>
      <c r="AG44" s="72"/>
    </row>
    <row r="45" spans="5:37" x14ac:dyDescent="0.3">
      <c r="E45" s="33"/>
      <c r="F45" s="34"/>
      <c r="G45" s="4"/>
      <c r="H45" s="4"/>
      <c r="I45" s="4"/>
      <c r="J45" s="4"/>
      <c r="K45" s="4"/>
      <c r="L45" s="62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3"/>
      <c r="AG45" s="72"/>
    </row>
    <row r="46" spans="5:37" x14ac:dyDescent="0.3">
      <c r="E46" s="33"/>
      <c r="F46" s="34"/>
      <c r="G46" s="4"/>
      <c r="H46" s="4"/>
      <c r="I46" s="4"/>
      <c r="J46" s="4"/>
      <c r="K46" s="4"/>
      <c r="L46" s="62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</v>
      </c>
      <c r="AC46" s="4"/>
      <c r="AD46" s="4"/>
      <c r="AE46" s="34"/>
      <c r="AF46" s="73"/>
      <c r="AG46" s="72"/>
    </row>
    <row r="47" spans="5:37" x14ac:dyDescent="0.3">
      <c r="E47" s="33"/>
      <c r="F47" s="34"/>
      <c r="G47" s="4"/>
      <c r="H47" s="4"/>
      <c r="I47" s="4"/>
      <c r="J47" s="4"/>
      <c r="K47" s="4"/>
      <c r="L47" s="62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0</v>
      </c>
      <c r="AC47" s="4"/>
      <c r="AD47" s="4"/>
      <c r="AE47" s="34"/>
      <c r="AF47" s="73"/>
      <c r="AG47" s="72"/>
    </row>
    <row r="48" spans="5:37" x14ac:dyDescent="0.3">
      <c r="E48" s="33"/>
      <c r="F48" s="34"/>
      <c r="G48" s="4"/>
      <c r="H48" s="4"/>
      <c r="I48" s="4"/>
      <c r="J48" s="4"/>
      <c r="K48" s="4"/>
      <c r="L48" s="59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f t="shared" si="3"/>
        <v>0</v>
      </c>
      <c r="AC48" s="4"/>
      <c r="AD48" s="4"/>
      <c r="AE48" s="34"/>
      <c r="AF48" s="73"/>
      <c r="AG48" s="72"/>
    </row>
    <row r="49" spans="5:33" x14ac:dyDescent="0.3">
      <c r="E49" s="33"/>
      <c r="F49" s="34"/>
      <c r="G49" s="4"/>
      <c r="H49" s="4"/>
      <c r="I49" s="4"/>
      <c r="J49" s="4"/>
      <c r="K49" s="4"/>
      <c r="L49" s="59">
        <f t="shared" si="2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f t="shared" si="3"/>
        <v>0</v>
      </c>
      <c r="AC49" s="4"/>
      <c r="AD49" s="4"/>
      <c r="AE49" s="34"/>
      <c r="AF49" s="73"/>
      <c r="AG49" s="72"/>
    </row>
    <row r="50" spans="5:33" x14ac:dyDescent="0.3">
      <c r="E50" s="33"/>
      <c r="F50" s="34"/>
      <c r="G50" s="4"/>
      <c r="H50" s="4"/>
      <c r="I50" s="4"/>
      <c r="J50" s="4"/>
      <c r="K50" s="4"/>
      <c r="L50" s="59">
        <f t="shared" si="2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f t="shared" si="3"/>
        <v>0</v>
      </c>
      <c r="AC50" s="4"/>
      <c r="AD50" s="4"/>
      <c r="AE50" s="34"/>
      <c r="AF50" s="73"/>
      <c r="AG50" s="72"/>
    </row>
    <row r="51" spans="5:33" x14ac:dyDescent="0.3">
      <c r="E51" s="33"/>
      <c r="F51" s="34"/>
      <c r="G51" s="4"/>
      <c r="H51" s="4"/>
      <c r="I51" s="4"/>
      <c r="J51" s="4"/>
      <c r="K51" s="4"/>
      <c r="L51" s="59">
        <f t="shared" ref="L51:L74" si="4">SUM(G51:K51)</f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3"/>
        <v>0</v>
      </c>
      <c r="AC51" s="4"/>
      <c r="AD51" s="4"/>
      <c r="AE51" s="34"/>
      <c r="AF51" s="73"/>
      <c r="AG51" s="72"/>
    </row>
    <row r="52" spans="5:33" x14ac:dyDescent="0.3">
      <c r="E52" s="33"/>
      <c r="F52" s="34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73"/>
      <c r="AG52" s="72"/>
    </row>
    <row r="53" spans="5:33" x14ac:dyDescent="0.3">
      <c r="E53" s="33"/>
      <c r="F53" s="34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3"/>
      <c r="AG53" s="72"/>
    </row>
    <row r="54" spans="5:33" x14ac:dyDescent="0.3">
      <c r="E54" s="33"/>
      <c r="F54" s="34"/>
      <c r="G54" s="4"/>
      <c r="H54" s="4"/>
      <c r="I54" s="4"/>
      <c r="J54" s="4"/>
      <c r="K54" s="4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3"/>
        <v>0</v>
      </c>
      <c r="AC54" s="4"/>
      <c r="AD54" s="4"/>
      <c r="AE54" s="34"/>
      <c r="AF54" s="73"/>
      <c r="AG54" s="72"/>
    </row>
    <row r="55" spans="5:33" x14ac:dyDescent="0.3">
      <c r="E55" s="33"/>
      <c r="F55" s="34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0</v>
      </c>
      <c r="AC55" s="4"/>
      <c r="AD55" s="4"/>
      <c r="AE55" s="34"/>
      <c r="AF55" s="73"/>
      <c r="AG55" s="72"/>
    </row>
    <row r="56" spans="5:33" x14ac:dyDescent="0.3">
      <c r="E56" s="33"/>
      <c r="F56" s="34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</v>
      </c>
      <c r="AC56" s="4"/>
      <c r="AD56" s="4"/>
      <c r="AE56" s="34"/>
      <c r="AF56" s="73"/>
      <c r="AG56" s="72"/>
    </row>
    <row r="57" spans="5:33" x14ac:dyDescent="0.3">
      <c r="E57" s="33"/>
      <c r="F57" s="34"/>
      <c r="G57" s="4"/>
      <c r="H57" s="4"/>
      <c r="I57" s="4"/>
      <c r="J57" s="4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0</v>
      </c>
      <c r="AC57" s="4"/>
      <c r="AD57" s="4"/>
      <c r="AE57" s="34"/>
      <c r="AF57" s="73"/>
      <c r="AG57" s="72"/>
    </row>
    <row r="58" spans="5:33" x14ac:dyDescent="0.3">
      <c r="E58" s="33"/>
      <c r="F58" s="34"/>
      <c r="G58" s="4"/>
      <c r="H58" s="4"/>
      <c r="I58" s="4"/>
      <c r="J58" s="4"/>
      <c r="K58" s="4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f t="shared" si="3"/>
        <v>0</v>
      </c>
      <c r="AC58" s="4"/>
      <c r="AD58" s="4"/>
      <c r="AE58" s="34"/>
      <c r="AF58" s="73"/>
      <c r="AG58" s="72"/>
    </row>
    <row r="59" spans="5:33" x14ac:dyDescent="0.3">
      <c r="E59" s="33"/>
      <c r="F59" s="34"/>
      <c r="G59" s="4"/>
      <c r="H59" s="4"/>
      <c r="I59" s="4"/>
      <c r="J59" s="4"/>
      <c r="K59" s="4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73"/>
      <c r="AG59" s="72"/>
    </row>
    <row r="60" spans="5:33" x14ac:dyDescent="0.3">
      <c r="E60" s="33"/>
      <c r="F60" s="34"/>
      <c r="G60" s="4"/>
      <c r="H60" s="4"/>
      <c r="I60" s="4"/>
      <c r="J60" s="4"/>
      <c r="K60" s="4"/>
      <c r="L60" s="59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3"/>
      <c r="AG60" s="72"/>
    </row>
    <row r="61" spans="5:33" x14ac:dyDescent="0.3">
      <c r="E61" s="30"/>
      <c r="F61" s="31"/>
      <c r="K61" s="4"/>
      <c r="L61" s="59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3"/>
      <c r="AG61" s="72"/>
    </row>
    <row r="62" spans="5:33" x14ac:dyDescent="0.3">
      <c r="E62" s="30"/>
      <c r="F62" s="31"/>
      <c r="K62" s="4"/>
      <c r="L62" s="59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3"/>
      <c r="AG62" s="72"/>
    </row>
    <row r="63" spans="5:33" x14ac:dyDescent="0.3">
      <c r="E63" s="30"/>
      <c r="F63" s="34"/>
      <c r="K63" s="4"/>
      <c r="L63" s="59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3"/>
      <c r="AG63" s="72"/>
    </row>
    <row r="64" spans="5:33" x14ac:dyDescent="0.3">
      <c r="E64" s="33"/>
      <c r="F64" s="31"/>
      <c r="K64" s="4"/>
      <c r="L64" s="62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3"/>
      <c r="AG64" s="72"/>
    </row>
    <row r="65" spans="5:33" x14ac:dyDescent="0.3">
      <c r="E65" s="30"/>
      <c r="F65" s="31"/>
      <c r="K65" s="4"/>
      <c r="L65" s="5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3"/>
      <c r="AG65" s="72"/>
    </row>
    <row r="66" spans="5:33" x14ac:dyDescent="0.3">
      <c r="E66" s="30"/>
      <c r="F66" s="31"/>
      <c r="K66" s="4"/>
      <c r="L66" s="59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3"/>
      <c r="AG66" s="72"/>
    </row>
    <row r="67" spans="5:33" x14ac:dyDescent="0.3">
      <c r="E67" s="30"/>
      <c r="F67" s="31"/>
      <c r="K67" s="4"/>
      <c r="L67" s="59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3"/>
      <c r="AG67" s="72"/>
    </row>
    <row r="68" spans="5:33" x14ac:dyDescent="0.3">
      <c r="E68" s="33"/>
      <c r="F68" s="34"/>
      <c r="G68" s="4"/>
      <c r="H68" s="4"/>
      <c r="I68" s="4"/>
      <c r="J68" s="4"/>
      <c r="K68" s="4"/>
      <c r="L68" s="59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3"/>
      <c r="AG68" s="72"/>
    </row>
    <row r="69" spans="5:33" x14ac:dyDescent="0.3">
      <c r="E69" s="33"/>
      <c r="F69" s="34"/>
      <c r="G69" s="4"/>
      <c r="H69" s="4"/>
      <c r="I69" s="4"/>
      <c r="J69" s="4"/>
      <c r="K69" s="4"/>
      <c r="L69" s="59">
        <f t="shared" si="4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4"/>
      <c r="AG69" s="75"/>
    </row>
    <row r="70" spans="5:33" x14ac:dyDescent="0.3">
      <c r="E70" s="33"/>
      <c r="F70" s="34"/>
      <c r="G70" s="4"/>
      <c r="H70" s="4"/>
      <c r="I70" s="4"/>
      <c r="J70" s="4"/>
      <c r="K70" s="4"/>
      <c r="L70" s="59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3"/>
      <c r="AG70" s="72"/>
    </row>
    <row r="71" spans="5:33" x14ac:dyDescent="0.3">
      <c r="E71" s="33"/>
      <c r="F71" s="34"/>
      <c r="G71" s="4"/>
      <c r="H71" s="4"/>
      <c r="I71" s="4"/>
      <c r="J71" s="4"/>
      <c r="K71" s="4"/>
      <c r="L71" s="59">
        <f t="shared" si="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3"/>
      <c r="AG71" s="72"/>
    </row>
    <row r="72" spans="5:33" x14ac:dyDescent="0.3">
      <c r="E72" s="33"/>
      <c r="F72" s="34"/>
      <c r="G72" s="4"/>
      <c r="H72" s="4"/>
      <c r="I72" s="4"/>
      <c r="J72" s="4"/>
      <c r="K72" s="4"/>
      <c r="L72" s="59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3"/>
      <c r="AG72" s="72"/>
    </row>
    <row r="73" spans="5:33" x14ac:dyDescent="0.3">
      <c r="E73" s="33"/>
      <c r="F73" s="34"/>
      <c r="G73" s="4"/>
      <c r="H73" s="4"/>
      <c r="I73" s="4"/>
      <c r="J73" s="4"/>
      <c r="K73" s="4"/>
      <c r="L73" s="59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73"/>
      <c r="AG73" s="72"/>
    </row>
    <row r="74" spans="5:33" x14ac:dyDescent="0.3">
      <c r="E74" s="33"/>
      <c r="F74" s="34"/>
      <c r="G74" s="4"/>
      <c r="H74" s="4"/>
      <c r="I74" s="4"/>
      <c r="J74" s="4"/>
      <c r="K74" s="4"/>
      <c r="L74" s="59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33"/>
      <c r="AG74" s="34"/>
    </row>
    <row r="75" spans="5:33" x14ac:dyDescent="0.3">
      <c r="E75" s="33"/>
      <c r="F75" s="34"/>
      <c r="G75" s="4"/>
      <c r="H75" s="4"/>
      <c r="I75" s="4"/>
      <c r="J75" s="4"/>
      <c r="K75" s="34"/>
      <c r="L75" s="59">
        <f t="shared" ref="L75:L83" si="5">SUM(G75:K75)</f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33"/>
      <c r="AG75" s="34"/>
    </row>
    <row r="76" spans="5:33" x14ac:dyDescent="0.3">
      <c r="E76" s="33"/>
      <c r="F76" s="34"/>
      <c r="G76" s="4"/>
      <c r="H76" s="4"/>
      <c r="I76" s="4"/>
      <c r="J76" s="4"/>
      <c r="K76" s="34"/>
      <c r="L76" s="59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33"/>
      <c r="AG76" s="34"/>
    </row>
    <row r="77" spans="5:33" x14ac:dyDescent="0.3">
      <c r="E77" s="33"/>
      <c r="F77" s="34"/>
      <c r="G77" s="4"/>
      <c r="H77" s="4"/>
      <c r="I77" s="4"/>
      <c r="J77" s="4"/>
      <c r="K77" s="34"/>
      <c r="L77" s="59">
        <f t="shared" si="5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4"/>
      <c r="AF77" s="70"/>
      <c r="AG77" s="71"/>
    </row>
    <row r="78" spans="5:33" x14ac:dyDescent="0.3">
      <c r="E78" s="33"/>
      <c r="F78" s="34"/>
      <c r="G78" s="4"/>
      <c r="H78" s="4"/>
      <c r="I78" s="4"/>
      <c r="J78" s="4"/>
      <c r="K78" s="34"/>
      <c r="L78" s="59">
        <f t="shared" si="5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9">
        <f t="shared" si="5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33"/>
      <c r="AG79" s="34"/>
    </row>
    <row r="80" spans="5:33" x14ac:dyDescent="0.3">
      <c r="E80" s="33"/>
      <c r="F80" s="34"/>
      <c r="G80" s="4"/>
      <c r="H80" s="4"/>
      <c r="I80" s="4"/>
      <c r="J80" s="4"/>
      <c r="K80" s="34"/>
      <c r="L80" s="59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9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9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9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9">
        <f t="shared" ref="L84:L96" si="6">SUM(G84:K84)</f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9">
        <f t="shared" si="6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9">
        <f t="shared" si="6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9">
        <f t="shared" si="6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9">
        <f t="shared" si="6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68"/>
      <c r="AG88" s="69"/>
    </row>
    <row r="89" spans="5:33" x14ac:dyDescent="0.3">
      <c r="E89" s="33"/>
      <c r="F89" s="34"/>
      <c r="G89" s="4"/>
      <c r="H89" s="4"/>
      <c r="I89" s="4"/>
      <c r="J89" s="4"/>
      <c r="K89" s="34"/>
      <c r="L89" s="59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9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9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62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4"/>
      <c r="L93" s="62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4"/>
      <c r="L94" s="62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62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62">
        <f t="shared" si="6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5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5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63"/>
      <c r="G99" s="4"/>
      <c r="H99" s="4"/>
      <c r="I99" s="4"/>
      <c r="J99" s="4"/>
      <c r="K99" s="4"/>
      <c r="L99" s="59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66"/>
      <c r="AG99" s="67"/>
    </row>
    <row r="100" spans="3:33" x14ac:dyDescent="0.3">
      <c r="C100" s="3" t="s">
        <v>8</v>
      </c>
      <c r="E100" s="32">
        <f t="shared" ref="E100:AE100" si="7">SUM(E6:E99)</f>
        <v>4440.07</v>
      </c>
      <c r="F100" s="32">
        <f t="shared" si="7"/>
        <v>3512.56</v>
      </c>
      <c r="G100" s="32">
        <f t="shared" si="7"/>
        <v>4000</v>
      </c>
      <c r="H100" s="32">
        <f t="shared" si="7"/>
        <v>0</v>
      </c>
      <c r="I100" s="32">
        <f t="shared" si="7"/>
        <v>0</v>
      </c>
      <c r="J100" s="32">
        <f t="shared" si="7"/>
        <v>404.15</v>
      </c>
      <c r="K100" s="32">
        <f t="shared" si="7"/>
        <v>35.92</v>
      </c>
      <c r="L100" s="32">
        <f t="shared" si="7"/>
        <v>4440.07</v>
      </c>
      <c r="M100" s="32">
        <f t="shared" si="7"/>
        <v>581.25</v>
      </c>
      <c r="N100" s="32">
        <f t="shared" si="7"/>
        <v>39</v>
      </c>
      <c r="O100" s="32">
        <f t="shared" si="7"/>
        <v>15.18</v>
      </c>
      <c r="P100" s="32">
        <f t="shared" si="7"/>
        <v>120</v>
      </c>
      <c r="Q100" s="32">
        <f t="shared" si="7"/>
        <v>455</v>
      </c>
      <c r="R100" s="32">
        <f t="shared" si="7"/>
        <v>0</v>
      </c>
      <c r="S100" s="32">
        <f t="shared" si="7"/>
        <v>0</v>
      </c>
      <c r="T100" s="32">
        <f t="shared" si="7"/>
        <v>320.12</v>
      </c>
      <c r="U100" s="32">
        <f t="shared" si="7"/>
        <v>1506.7900000000002</v>
      </c>
      <c r="V100" s="32">
        <f t="shared" si="7"/>
        <v>23.55</v>
      </c>
      <c r="W100" s="32">
        <f t="shared" si="7"/>
        <v>291.67</v>
      </c>
      <c r="X100" s="32">
        <f t="shared" si="7"/>
        <v>0</v>
      </c>
      <c r="Y100" s="32">
        <f t="shared" si="7"/>
        <v>0</v>
      </c>
      <c r="Z100" s="32">
        <f t="shared" si="7"/>
        <v>100</v>
      </c>
      <c r="AA100" s="32">
        <f t="shared" si="7"/>
        <v>60</v>
      </c>
      <c r="AB100" s="32">
        <f t="shared" si="7"/>
        <v>3512.56</v>
      </c>
      <c r="AC100" s="32">
        <f t="shared" si="7"/>
        <v>0</v>
      </c>
      <c r="AD100" s="32">
        <f t="shared" si="7"/>
        <v>1900</v>
      </c>
      <c r="AE100" s="61">
        <f t="shared" si="7"/>
        <v>324.87</v>
      </c>
      <c r="AF100" s="4"/>
      <c r="AG100" s="31"/>
    </row>
    <row r="101" spans="3:33" x14ac:dyDescent="0.3">
      <c r="E101" s="30"/>
      <c r="F101" s="31"/>
      <c r="AE101" s="31"/>
      <c r="AG101" s="31"/>
    </row>
    <row r="102" spans="3:33" ht="15" thickBot="1" x14ac:dyDescent="0.35">
      <c r="C102" s="3" t="s">
        <v>129</v>
      </c>
      <c r="E102" s="58" t="s">
        <v>87</v>
      </c>
      <c r="F102" s="58" t="s">
        <v>87</v>
      </c>
      <c r="G102" s="4">
        <f>Budget!H38</f>
        <v>0</v>
      </c>
      <c r="H102" s="58" t="s">
        <v>87</v>
      </c>
      <c r="I102" s="65"/>
      <c r="J102" s="4">
        <f>Budget!H29</f>
        <v>0</v>
      </c>
      <c r="K102" s="49" t="s">
        <v>87</v>
      </c>
      <c r="L102" s="49" t="s">
        <v>87</v>
      </c>
      <c r="M102" s="4">
        <f>Budget!H7</f>
        <v>2325</v>
      </c>
      <c r="N102" s="4">
        <f>Budget!H9</f>
        <v>156</v>
      </c>
      <c r="O102" s="4">
        <f>Budget!H8</f>
        <v>100</v>
      </c>
      <c r="P102" s="4">
        <f>Budget!H22</f>
        <v>150</v>
      </c>
      <c r="Q102" s="4">
        <f>Budget!H11+Budget!H18</f>
        <v>800</v>
      </c>
      <c r="R102" s="4">
        <f>Budget!H13</f>
        <v>450</v>
      </c>
      <c r="S102" s="4">
        <f>Budget!H19</f>
        <v>1000</v>
      </c>
      <c r="T102" s="4">
        <f>Budget!H14+Budget!H15+Budget!H16</f>
        <v>421</v>
      </c>
      <c r="U102" s="4">
        <f>Budget!H21</f>
        <v>1000</v>
      </c>
      <c r="V102" s="4">
        <f>Budget!H24</f>
        <v>200</v>
      </c>
      <c r="W102" s="4">
        <f>Budget!H12</f>
        <v>1000</v>
      </c>
      <c r="X102" s="4">
        <f>Budget!H20</f>
        <v>300</v>
      </c>
      <c r="Y102" s="4">
        <f>Budget!H23</f>
        <v>1000</v>
      </c>
      <c r="Z102" s="4">
        <f>Budget!H17</f>
        <v>300</v>
      </c>
      <c r="AA102" s="4">
        <f>Budget!H10</f>
        <v>500</v>
      </c>
      <c r="AB102" s="49" t="s">
        <v>87</v>
      </c>
      <c r="AC102" s="49"/>
      <c r="AD102" s="49" t="s">
        <v>87</v>
      </c>
      <c r="AE102" s="50" t="s">
        <v>87</v>
      </c>
      <c r="AG102" s="31"/>
    </row>
    <row r="103" spans="3:33" ht="15" thickTop="1" x14ac:dyDescent="0.3">
      <c r="E103" s="30"/>
      <c r="F103" s="31"/>
      <c r="K103" s="51"/>
      <c r="L103" s="51"/>
      <c r="AB103" s="51"/>
      <c r="AC103" s="51"/>
      <c r="AD103" s="51"/>
      <c r="AE103" s="52"/>
      <c r="AG103" s="31"/>
    </row>
    <row r="104" spans="3:33" ht="15" thickBot="1" x14ac:dyDescent="0.35">
      <c r="C104" s="3" t="s">
        <v>34</v>
      </c>
      <c r="E104" s="58" t="s">
        <v>87</v>
      </c>
      <c r="F104" s="58" t="s">
        <v>87</v>
      </c>
      <c r="G104" s="36">
        <f t="shared" ref="G104:J104" si="8">G100-G102</f>
        <v>4000</v>
      </c>
      <c r="H104" s="58"/>
      <c r="I104" s="58"/>
      <c r="J104" s="36">
        <f t="shared" si="8"/>
        <v>404.15</v>
      </c>
      <c r="K104" s="53"/>
      <c r="L104" s="53"/>
      <c r="M104" s="57">
        <f>M102-M100</f>
        <v>1743.75</v>
      </c>
      <c r="N104" s="57">
        <f>N102-N100</f>
        <v>117</v>
      </c>
      <c r="O104" s="57">
        <f t="shared" ref="O104:AA104" si="9">O102-O100</f>
        <v>84.82</v>
      </c>
      <c r="P104" s="57">
        <f t="shared" si="9"/>
        <v>30</v>
      </c>
      <c r="Q104" s="57">
        <f t="shared" si="9"/>
        <v>345</v>
      </c>
      <c r="R104" s="57">
        <f t="shared" si="9"/>
        <v>450</v>
      </c>
      <c r="S104" s="57">
        <f t="shared" si="9"/>
        <v>1000</v>
      </c>
      <c r="T104" s="57">
        <f t="shared" si="9"/>
        <v>100.88</v>
      </c>
      <c r="U104" s="57">
        <f t="shared" si="9"/>
        <v>-506.79000000000019</v>
      </c>
      <c r="V104" s="57"/>
      <c r="W104" s="57">
        <f t="shared" si="9"/>
        <v>708.32999999999993</v>
      </c>
      <c r="X104" s="57">
        <f t="shared" si="9"/>
        <v>300</v>
      </c>
      <c r="Y104" s="57">
        <f t="shared" si="9"/>
        <v>1000</v>
      </c>
      <c r="Z104" s="57">
        <f t="shared" si="9"/>
        <v>200</v>
      </c>
      <c r="AA104" s="57">
        <f t="shared" si="9"/>
        <v>440</v>
      </c>
      <c r="AB104" s="53"/>
      <c r="AC104" s="53"/>
      <c r="AD104" s="53"/>
      <c r="AE104" s="53"/>
      <c r="AF104" s="47"/>
      <c r="AG104" s="48"/>
    </row>
    <row r="105" spans="3:33" ht="15" thickTop="1" x14ac:dyDescent="0.3"/>
    <row r="107" spans="3:33" x14ac:dyDescent="0.3">
      <c r="C107" s="3" t="s">
        <v>57</v>
      </c>
      <c r="E107" s="4">
        <f>E100-SUM(G100:K100)</f>
        <v>0</v>
      </c>
    </row>
    <row r="108" spans="3:33" x14ac:dyDescent="0.3">
      <c r="C108" s="3" t="s">
        <v>56</v>
      </c>
      <c r="E108" s="4">
        <f>F100-SUM(M100:AA100)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128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102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100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101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103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A7" sqref="A7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125</v>
      </c>
      <c r="D5" s="4">
        <v>18.440000000000001</v>
      </c>
      <c r="F5" s="4">
        <f t="shared" ref="F5:F6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C7" s="41"/>
      <c r="D7" s="42"/>
      <c r="E7" s="42"/>
      <c r="F7" s="4"/>
    </row>
    <row r="8" spans="1:7" x14ac:dyDescent="0.3">
      <c r="C8" s="41"/>
      <c r="D8" s="42"/>
      <c r="E8" s="42"/>
      <c r="F8" s="4"/>
    </row>
    <row r="9" spans="1:7" x14ac:dyDescent="0.3">
      <c r="C9" s="41"/>
      <c r="D9" s="42"/>
      <c r="E9" s="42"/>
      <c r="F9" s="4"/>
    </row>
    <row r="10" spans="1:7" x14ac:dyDescent="0.3">
      <c r="C10" s="41"/>
      <c r="D10" s="42"/>
      <c r="E10" s="42"/>
      <c r="F10" s="4"/>
    </row>
    <row r="11" spans="1:7" x14ac:dyDescent="0.3">
      <c r="C11" s="41"/>
      <c r="D11" s="42"/>
      <c r="E11" s="42"/>
      <c r="F11" s="4"/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35.92</v>
      </c>
      <c r="E19" s="18">
        <f>SUM(E5:E18)</f>
        <v>0</v>
      </c>
      <c r="F19" s="18">
        <f>SUM(F5:F18)</f>
        <v>35.92</v>
      </c>
      <c r="G19" s="18">
        <f>G4+D19+E11</f>
        <v>14276.8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2024-06-03T11:02:23Z</cp:lastPrinted>
  <dcterms:created xsi:type="dcterms:W3CDTF">2011-06-26T08:01:14Z</dcterms:created>
  <dcterms:modified xsi:type="dcterms:W3CDTF">2024-06-28T09:00:20Z</dcterms:modified>
  <cp:category/>
  <cp:contentStatus/>
</cp:coreProperties>
</file>